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39895FEE-C6D8-4654-BEFA-714F0EB0F654}" xr6:coauthVersionLast="47" xr6:coauthVersionMax="47" xr10:uidLastSave="{00000000-0000-0000-0000-000000000000}"/>
  <bookViews>
    <workbookView xWindow="3495" yWindow="3495" windowWidth="21600" windowHeight="11385" tabRatio="843" activeTab="1" xr2:uid="{00000000-000D-0000-FFFF-FFFF00000000}"/>
  </bookViews>
  <sheets>
    <sheet name="NamesLookup" sheetId="25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8" l="1"/>
  <c r="D22" i="28"/>
  <c r="D21" i="28"/>
  <c r="D19" i="28"/>
  <c r="D18" i="28"/>
  <c r="D17" i="28"/>
  <c r="D16" i="28"/>
  <c r="D15" i="28"/>
  <c r="D13" i="28"/>
  <c r="D12" i="28"/>
  <c r="D11" i="28"/>
  <c r="D10" i="28"/>
  <c r="D9" i="28"/>
  <c r="D20" i="28" l="1"/>
  <c r="D14" i="28" l="1"/>
  <c r="D8" i="28" l="1"/>
  <c r="D7" i="28" l="1"/>
  <c r="D6" i="28" l="1"/>
  <c r="D5" i="28" l="1"/>
  <c r="D4" i="28" l="1"/>
  <c r="D3" i="28" l="1"/>
  <c r="D2" i="28" l="1"/>
  <c r="D24" i="28" s="1"/>
</calcChain>
</file>

<file path=xl/sharedStrings.xml><?xml version="1.0" encoding="utf-8"?>
<sst xmlns="http://schemas.openxmlformats.org/spreadsheetml/2006/main" count="95" uniqueCount="48">
  <si>
    <t>Abbrev</t>
  </si>
  <si>
    <t>Club</t>
  </si>
  <si>
    <t>Count</t>
  </si>
  <si>
    <t>Balance</t>
  </si>
  <si>
    <t xml:space="preserve">Total </t>
  </si>
  <si>
    <t>AC_Milan</t>
  </si>
  <si>
    <t>Barcelona</t>
  </si>
  <si>
    <t>Inter_Milan</t>
  </si>
  <si>
    <t>Real_Madrid</t>
  </si>
  <si>
    <t>Sporting_Lisbon</t>
  </si>
  <si>
    <t>ACM</t>
  </si>
  <si>
    <t>BCA</t>
  </si>
  <si>
    <t>INT</t>
  </si>
  <si>
    <t>RMA</t>
  </si>
  <si>
    <t>LIS</t>
  </si>
  <si>
    <t>Monaco</t>
  </si>
  <si>
    <t>MON</t>
  </si>
  <si>
    <t>Roma</t>
  </si>
  <si>
    <t>ROM</t>
  </si>
  <si>
    <t>BYL</t>
  </si>
  <si>
    <t>Bayer_Leverkusen</t>
  </si>
  <si>
    <t>Sevilla</t>
  </si>
  <si>
    <t>SEV</t>
  </si>
  <si>
    <t>PSG</t>
  </si>
  <si>
    <t>Atletico_Madrid</t>
  </si>
  <si>
    <t>Bayern_Munich</t>
  </si>
  <si>
    <t>Borussia_Dortmund</t>
  </si>
  <si>
    <t>Juventus</t>
  </si>
  <si>
    <t>Lazio</t>
  </si>
  <si>
    <t>Lyon</t>
  </si>
  <si>
    <t>Napoli</t>
  </si>
  <si>
    <t>Marseille</t>
  </si>
  <si>
    <t>Rangers</t>
  </si>
  <si>
    <t>ATM</t>
  </si>
  <si>
    <t>BYM</t>
  </si>
  <si>
    <t>DOR</t>
  </si>
  <si>
    <t>JUV</t>
  </si>
  <si>
    <t>LAZ</t>
  </si>
  <si>
    <t>LYO</t>
  </si>
  <si>
    <t>NAP</t>
  </si>
  <si>
    <t>MRS</t>
  </si>
  <si>
    <t>RAN</t>
  </si>
  <si>
    <t>RB_Leipzig</t>
  </si>
  <si>
    <t>Real_Sociedad</t>
  </si>
  <si>
    <t>Schalke</t>
  </si>
  <si>
    <t>RBL</t>
  </si>
  <si>
    <t>SOC</t>
  </si>
  <si>
    <t>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</si>
</sst>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acm.xlsx" TargetMode="External"/><Relationship Id="rId1" Type="http://schemas.openxmlformats.org/officeDocument/2006/relationships/externalLinkPath" Target="acm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lyo.xlsx" TargetMode="External"/><Relationship Id="rId1" Type="http://schemas.openxmlformats.org/officeDocument/2006/relationships/externalLinkPath" Target="lyo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mrs.xlsx" TargetMode="External"/><Relationship Id="rId1" Type="http://schemas.openxmlformats.org/officeDocument/2006/relationships/externalLinkPath" Target="mrs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mon.xlsx" TargetMode="External"/><Relationship Id="rId1" Type="http://schemas.openxmlformats.org/officeDocument/2006/relationships/externalLinkPath" Target="mon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nap.xlsx" TargetMode="External"/><Relationship Id="rId1" Type="http://schemas.openxmlformats.org/officeDocument/2006/relationships/externalLinkPath" Target="nap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psg.xlsx" TargetMode="External"/><Relationship Id="rId1" Type="http://schemas.openxmlformats.org/officeDocument/2006/relationships/externalLinkPath" Target="psg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ran.xlsx" TargetMode="External"/><Relationship Id="rId1" Type="http://schemas.openxmlformats.org/officeDocument/2006/relationships/externalLinkPath" Target="ran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rbl.xlsx" TargetMode="External"/><Relationship Id="rId1" Type="http://schemas.openxmlformats.org/officeDocument/2006/relationships/externalLinkPath" Target="rbl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rma.xlsx" TargetMode="External"/><Relationship Id="rId1" Type="http://schemas.openxmlformats.org/officeDocument/2006/relationships/externalLinkPath" Target="rma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soc.xlsx" TargetMode="External"/><Relationship Id="rId1" Type="http://schemas.openxmlformats.org/officeDocument/2006/relationships/externalLinkPath" Target="soc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rom.xlsx" TargetMode="External"/><Relationship Id="rId1" Type="http://schemas.openxmlformats.org/officeDocument/2006/relationships/externalLinkPath" Target="ro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atm.xlsx" TargetMode="External"/><Relationship Id="rId1" Type="http://schemas.openxmlformats.org/officeDocument/2006/relationships/externalLinkPath" Target="atm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sch.xlsx" TargetMode="External"/><Relationship Id="rId1" Type="http://schemas.openxmlformats.org/officeDocument/2006/relationships/externalLinkPath" Target="sch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sev.xlsx" TargetMode="External"/><Relationship Id="rId1" Type="http://schemas.openxmlformats.org/officeDocument/2006/relationships/externalLinkPath" Target="sev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lis.xlsx" TargetMode="External"/><Relationship Id="rId1" Type="http://schemas.openxmlformats.org/officeDocument/2006/relationships/externalLinkPath" Target="li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bca.xlsx" TargetMode="External"/><Relationship Id="rId1" Type="http://schemas.openxmlformats.org/officeDocument/2006/relationships/externalLinkPath" Target="bca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byl.xlsx" TargetMode="External"/><Relationship Id="rId1" Type="http://schemas.openxmlformats.org/officeDocument/2006/relationships/externalLinkPath" Target="by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bym.xlsx" TargetMode="External"/><Relationship Id="rId1" Type="http://schemas.openxmlformats.org/officeDocument/2006/relationships/externalLinkPath" Target="bym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dor.xlsx" TargetMode="External"/><Relationship Id="rId1" Type="http://schemas.openxmlformats.org/officeDocument/2006/relationships/externalLinkPath" Target="do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int.xlsx" TargetMode="External"/><Relationship Id="rId1" Type="http://schemas.openxmlformats.org/officeDocument/2006/relationships/externalLinkPath" Target="int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juv.xlsx" TargetMode="External"/><Relationship Id="rId1" Type="http://schemas.openxmlformats.org/officeDocument/2006/relationships/externalLinkPath" Target="juv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laz.xlsx" TargetMode="External"/><Relationship Id="rId1" Type="http://schemas.openxmlformats.org/officeDocument/2006/relationships/externalLinkPath" Target="la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23738333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73760000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65246667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37250000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63005000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88760000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44723333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68845000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146984995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385000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433529543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185102500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86583333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109026216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78605000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50170000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96750001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27740000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80005000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166820000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11570000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107060000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4" sqref="C4:C25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10</v>
      </c>
      <c r="D4" s="5" t="s">
        <v>5</v>
      </c>
    </row>
    <row r="5" spans="2:4" x14ac:dyDescent="0.25">
      <c r="B5" s="2">
        <v>2</v>
      </c>
      <c r="C5" s="4" t="s">
        <v>33</v>
      </c>
      <c r="D5" s="5" t="s">
        <v>24</v>
      </c>
    </row>
    <row r="6" spans="2:4" x14ac:dyDescent="0.25">
      <c r="B6" s="2">
        <v>3</v>
      </c>
      <c r="C6" s="4" t="s">
        <v>11</v>
      </c>
      <c r="D6" s="5" t="s">
        <v>6</v>
      </c>
    </row>
    <row r="7" spans="2:4" x14ac:dyDescent="0.25">
      <c r="B7" s="2">
        <v>4</v>
      </c>
      <c r="C7" s="4" t="s">
        <v>19</v>
      </c>
      <c r="D7" s="5" t="s">
        <v>20</v>
      </c>
    </row>
    <row r="8" spans="2:4" x14ac:dyDescent="0.25">
      <c r="B8" s="2">
        <v>5</v>
      </c>
      <c r="C8" s="4" t="s">
        <v>34</v>
      </c>
      <c r="D8" s="5" t="s">
        <v>25</v>
      </c>
    </row>
    <row r="9" spans="2:4" x14ac:dyDescent="0.25">
      <c r="B9" s="2">
        <v>6</v>
      </c>
      <c r="C9" s="4" t="s">
        <v>35</v>
      </c>
      <c r="D9" s="5" t="s">
        <v>26</v>
      </c>
    </row>
    <row r="10" spans="2:4" x14ac:dyDescent="0.25">
      <c r="B10" s="2">
        <v>7</v>
      </c>
      <c r="C10" s="4" t="s">
        <v>12</v>
      </c>
      <c r="D10" s="5" t="s">
        <v>7</v>
      </c>
    </row>
    <row r="11" spans="2:4" x14ac:dyDescent="0.25">
      <c r="B11" s="2">
        <v>8</v>
      </c>
      <c r="C11" s="4" t="s">
        <v>36</v>
      </c>
      <c r="D11" s="5" t="s">
        <v>27</v>
      </c>
    </row>
    <row r="12" spans="2:4" x14ac:dyDescent="0.25">
      <c r="B12" s="2">
        <v>9</v>
      </c>
      <c r="C12" s="4" t="s">
        <v>37</v>
      </c>
      <c r="D12" s="5" t="s">
        <v>28</v>
      </c>
    </row>
    <row r="13" spans="2:4" x14ac:dyDescent="0.25">
      <c r="B13" s="2">
        <v>10</v>
      </c>
      <c r="C13" s="4" t="s">
        <v>38</v>
      </c>
      <c r="D13" s="5" t="s">
        <v>29</v>
      </c>
    </row>
    <row r="14" spans="2:4" x14ac:dyDescent="0.25">
      <c r="B14" s="2">
        <v>11</v>
      </c>
      <c r="C14" s="4" t="s">
        <v>40</v>
      </c>
      <c r="D14" s="5" t="s">
        <v>31</v>
      </c>
    </row>
    <row r="15" spans="2:4" x14ac:dyDescent="0.25">
      <c r="B15" s="2">
        <v>12</v>
      </c>
      <c r="C15" s="4" t="s">
        <v>16</v>
      </c>
      <c r="D15" s="5" t="s">
        <v>15</v>
      </c>
    </row>
    <row r="16" spans="2:4" x14ac:dyDescent="0.25">
      <c r="B16" s="2">
        <v>13</v>
      </c>
      <c r="C16" s="4" t="s">
        <v>39</v>
      </c>
      <c r="D16" s="5" t="s">
        <v>30</v>
      </c>
    </row>
    <row r="17" spans="2:4" x14ac:dyDescent="0.25">
      <c r="B17" s="2">
        <v>14</v>
      </c>
      <c r="C17" s="4" t="s">
        <v>23</v>
      </c>
      <c r="D17" s="5" t="s">
        <v>23</v>
      </c>
    </row>
    <row r="18" spans="2:4" x14ac:dyDescent="0.25">
      <c r="B18" s="2">
        <v>15</v>
      </c>
      <c r="C18" s="4" t="s">
        <v>41</v>
      </c>
      <c r="D18" s="5" t="s">
        <v>32</v>
      </c>
    </row>
    <row r="19" spans="2:4" x14ac:dyDescent="0.25">
      <c r="B19" s="2">
        <v>16</v>
      </c>
      <c r="C19" s="4" t="s">
        <v>45</v>
      </c>
      <c r="D19" s="5" t="s">
        <v>42</v>
      </c>
    </row>
    <row r="20" spans="2:4" x14ac:dyDescent="0.25">
      <c r="B20" s="2">
        <v>17</v>
      </c>
      <c r="C20" s="4" t="s">
        <v>13</v>
      </c>
      <c r="D20" s="5" t="s">
        <v>8</v>
      </c>
    </row>
    <row r="21" spans="2:4" x14ac:dyDescent="0.25">
      <c r="B21" s="2">
        <v>18</v>
      </c>
      <c r="C21" s="4" t="s">
        <v>46</v>
      </c>
      <c r="D21" s="5" t="s">
        <v>43</v>
      </c>
    </row>
    <row r="22" spans="2:4" x14ac:dyDescent="0.25">
      <c r="B22" s="2">
        <v>19</v>
      </c>
      <c r="C22" s="4" t="s">
        <v>18</v>
      </c>
      <c r="D22" s="5" t="s">
        <v>17</v>
      </c>
    </row>
    <row r="23" spans="2:4" x14ac:dyDescent="0.25">
      <c r="B23" s="2">
        <v>20</v>
      </c>
      <c r="C23" s="4" t="s">
        <v>47</v>
      </c>
      <c r="D23" s="5" t="s">
        <v>44</v>
      </c>
    </row>
    <row r="24" spans="2:4" x14ac:dyDescent="0.25">
      <c r="B24" s="2">
        <v>21</v>
      </c>
      <c r="C24" s="4" t="s">
        <v>22</v>
      </c>
      <c r="D24" s="5" t="s">
        <v>21</v>
      </c>
    </row>
    <row r="25" spans="2:4" x14ac:dyDescent="0.25">
      <c r="B25" s="2">
        <v>22</v>
      </c>
      <c r="C25" s="4" t="s">
        <v>14</v>
      </c>
      <c r="D25" s="5" t="s">
        <v>9</v>
      </c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2"/>
  <sheetViews>
    <sheetView tabSelected="1" topLeftCell="B1" workbookViewId="0">
      <selection activeCell="B1" sqref="B1:D24"/>
    </sheetView>
  </sheetViews>
  <sheetFormatPr defaultColWidth="18.7109375" defaultRowHeight="25.5" x14ac:dyDescent="0.35"/>
  <cols>
    <col min="1" max="1" width="18.7109375" style="6"/>
    <col min="2" max="2" width="41.570312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10</v>
      </c>
      <c r="D2" s="13">
        <f>[1]INT!$B$2</f>
        <v>23738333</v>
      </c>
    </row>
    <row r="3" spans="1:4" x14ac:dyDescent="0.35">
      <c r="A3" s="10"/>
      <c r="B3" s="14" t="s">
        <v>24</v>
      </c>
      <c r="C3" s="12" t="s">
        <v>33</v>
      </c>
      <c r="D3" s="13">
        <f>[2]INT!$B$2</f>
        <v>185102500</v>
      </c>
    </row>
    <row r="4" spans="1:4" x14ac:dyDescent="0.35">
      <c r="A4" s="10"/>
      <c r="B4" s="14" t="s">
        <v>6</v>
      </c>
      <c r="C4" s="12" t="s">
        <v>11</v>
      </c>
      <c r="D4" s="13">
        <f>[3]INT!$B$2</f>
        <v>50170000</v>
      </c>
    </row>
    <row r="5" spans="1:4" x14ac:dyDescent="0.35">
      <c r="A5" s="10"/>
      <c r="B5" s="14" t="s">
        <v>20</v>
      </c>
      <c r="C5" s="12" t="s">
        <v>19</v>
      </c>
      <c r="D5" s="13">
        <f>[4]INT!$B$2</f>
        <v>96750001</v>
      </c>
    </row>
    <row r="6" spans="1:4" x14ac:dyDescent="0.35">
      <c r="A6" s="10"/>
      <c r="B6" s="14" t="s">
        <v>25</v>
      </c>
      <c r="C6" s="12" t="s">
        <v>34</v>
      </c>
      <c r="D6" s="13">
        <f>[5]INT!$B$2</f>
        <v>27740000</v>
      </c>
    </row>
    <row r="7" spans="1:4" x14ac:dyDescent="0.35">
      <c r="A7" s="10"/>
      <c r="B7" s="14" t="s">
        <v>26</v>
      </c>
      <c r="C7" s="12" t="s">
        <v>35</v>
      </c>
      <c r="D7" s="13">
        <f>[6]INT!$B$2</f>
        <v>80005000</v>
      </c>
    </row>
    <row r="8" spans="1:4" x14ac:dyDescent="0.35">
      <c r="A8" s="10"/>
      <c r="B8" s="14" t="s">
        <v>7</v>
      </c>
      <c r="C8" s="12" t="s">
        <v>12</v>
      </c>
      <c r="D8" s="13">
        <f>[7]INT!$B$2</f>
        <v>166820000</v>
      </c>
    </row>
    <row r="9" spans="1:4" x14ac:dyDescent="0.35">
      <c r="A9" s="10"/>
      <c r="B9" s="14" t="s">
        <v>27</v>
      </c>
      <c r="C9" s="12" t="s">
        <v>36</v>
      </c>
      <c r="D9" s="13">
        <f>[8]INT!$B$2</f>
        <v>11570000</v>
      </c>
    </row>
    <row r="10" spans="1:4" x14ac:dyDescent="0.35">
      <c r="A10" s="10"/>
      <c r="B10" s="14" t="s">
        <v>28</v>
      </c>
      <c r="C10" s="12" t="s">
        <v>37</v>
      </c>
      <c r="D10" s="13">
        <f>[9]INT!$B$2</f>
        <v>107060000</v>
      </c>
    </row>
    <row r="11" spans="1:4" x14ac:dyDescent="0.35">
      <c r="A11" s="10"/>
      <c r="B11" s="14" t="s">
        <v>29</v>
      </c>
      <c r="C11" s="12" t="s">
        <v>38</v>
      </c>
      <c r="D11" s="13">
        <f>[10]INT!$B$2</f>
        <v>73760000</v>
      </c>
    </row>
    <row r="12" spans="1:4" x14ac:dyDescent="0.35">
      <c r="A12" s="10"/>
      <c r="B12" s="14" t="s">
        <v>31</v>
      </c>
      <c r="C12" s="12" t="s">
        <v>40</v>
      </c>
      <c r="D12" s="13">
        <f>[11]INT!$B$2</f>
        <v>65246667</v>
      </c>
    </row>
    <row r="13" spans="1:4" x14ac:dyDescent="0.35">
      <c r="A13" s="10"/>
      <c r="B13" s="14" t="s">
        <v>15</v>
      </c>
      <c r="C13" s="12" t="s">
        <v>16</v>
      </c>
      <c r="D13" s="13">
        <f>[12]INT!$B$2</f>
        <v>37250000</v>
      </c>
    </row>
    <row r="14" spans="1:4" x14ac:dyDescent="0.35">
      <c r="A14" s="10"/>
      <c r="B14" s="14" t="s">
        <v>30</v>
      </c>
      <c r="C14" s="12" t="s">
        <v>39</v>
      </c>
      <c r="D14" s="13">
        <f>[13]INT!$B$2</f>
        <v>63005000</v>
      </c>
    </row>
    <row r="15" spans="1:4" x14ac:dyDescent="0.35">
      <c r="A15" s="10"/>
      <c r="B15" s="14" t="s">
        <v>23</v>
      </c>
      <c r="C15" s="12" t="s">
        <v>23</v>
      </c>
      <c r="D15" s="13">
        <f>[14]INT!$B$2</f>
        <v>88760000</v>
      </c>
    </row>
    <row r="16" spans="1:4" x14ac:dyDescent="0.35">
      <c r="A16" s="10"/>
      <c r="B16" s="14" t="s">
        <v>32</v>
      </c>
      <c r="C16" s="12" t="s">
        <v>41</v>
      </c>
      <c r="D16" s="13">
        <f>[15]INT!$B$2</f>
        <v>44723333</v>
      </c>
    </row>
    <row r="17" spans="1:4" x14ac:dyDescent="0.35">
      <c r="A17" s="10"/>
      <c r="B17" s="14" t="s">
        <v>42</v>
      </c>
      <c r="C17" s="12" t="s">
        <v>45</v>
      </c>
      <c r="D17" s="13">
        <f>[16]INT!$B$2</f>
        <v>68845000</v>
      </c>
    </row>
    <row r="18" spans="1:4" x14ac:dyDescent="0.35">
      <c r="A18" s="10"/>
      <c r="B18" s="14" t="s">
        <v>8</v>
      </c>
      <c r="C18" s="12" t="s">
        <v>13</v>
      </c>
      <c r="D18" s="13">
        <f>[17]INT!$B$2</f>
        <v>146984995</v>
      </c>
    </row>
    <row r="19" spans="1:4" x14ac:dyDescent="0.35">
      <c r="A19" s="10"/>
      <c r="B19" s="14" t="s">
        <v>43</v>
      </c>
      <c r="C19" s="12" t="s">
        <v>46</v>
      </c>
      <c r="D19" s="13">
        <f>[18]INT!$B$2</f>
        <v>385000</v>
      </c>
    </row>
    <row r="20" spans="1:4" x14ac:dyDescent="0.35">
      <c r="A20" s="10"/>
      <c r="B20" s="14" t="s">
        <v>17</v>
      </c>
      <c r="C20" s="12" t="s">
        <v>18</v>
      </c>
      <c r="D20" s="13">
        <f>[19]INT!$B$2</f>
        <v>433529543</v>
      </c>
    </row>
    <row r="21" spans="1:4" x14ac:dyDescent="0.35">
      <c r="A21" s="10"/>
      <c r="B21" s="14" t="s">
        <v>44</v>
      </c>
      <c r="C21" s="12" t="s">
        <v>47</v>
      </c>
      <c r="D21" s="13">
        <f>[20]INT!$B$2</f>
        <v>86583333</v>
      </c>
    </row>
    <row r="22" spans="1:4" x14ac:dyDescent="0.35">
      <c r="B22" s="14" t="s">
        <v>21</v>
      </c>
      <c r="C22" s="12" t="s">
        <v>22</v>
      </c>
      <c r="D22" s="13">
        <f>[21]INT!$B$2</f>
        <v>109026216</v>
      </c>
    </row>
    <row r="23" spans="1:4" ht="26.25" thickBot="1" x14ac:dyDescent="0.4">
      <c r="B23" s="14" t="s">
        <v>9</v>
      </c>
      <c r="C23" s="12" t="s">
        <v>14</v>
      </c>
      <c r="D23" s="13">
        <f>[22]INT!$B$2</f>
        <v>78605000</v>
      </c>
    </row>
    <row r="24" spans="1:4" ht="26.25" thickBot="1" x14ac:dyDescent="0.4">
      <c r="B24" s="15" t="s">
        <v>4</v>
      </c>
      <c r="C24" s="16"/>
      <c r="D24" s="17">
        <f>SUM(D2:D23)</f>
        <v>2045659921</v>
      </c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  <row r="51" spans="3:3" x14ac:dyDescent="0.35">
      <c r="C51" s="18"/>
    </row>
    <row r="52" spans="3:3" x14ac:dyDescent="0.35">
      <c r="C52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4719" divId="efl_finances_4719" sourceType="range" sourceRef="B1:D24" destinationFile="C:\Users\jbank\Desktop\FFO-2Stuff\Finances\efl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2023-10-26T19:29:35Z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