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jbank\Desktop\FFO-2Stuff\Finances\prem\"/>
    </mc:Choice>
  </mc:AlternateContent>
  <xr:revisionPtr revIDLastSave="0" documentId="13_ncr:1_{1F15E8F8-6118-46B2-B8E2-35384BD81BC8}" xr6:coauthVersionLast="47" xr6:coauthVersionMax="47" xr10:uidLastSave="{00000000-0000-0000-0000-000000000000}"/>
  <bookViews>
    <workbookView xWindow="3930" yWindow="3930" windowWidth="21600" windowHeight="11385" tabRatio="843" activeTab="1" xr2:uid="{00000000-000D-0000-FFFF-FFFF00000000}"/>
  </bookViews>
  <sheets>
    <sheet name="NamesLookup" sheetId="25" r:id="rId1"/>
    <sheet name="CurrentBalances" sheetId="28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3" i="28" l="1"/>
  <c r="D22" i="28"/>
  <c r="D21" i="28"/>
  <c r="D20" i="28" l="1"/>
  <c r="D18" i="28"/>
  <c r="D19" i="28"/>
  <c r="D17" i="28" l="1"/>
  <c r="D15" i="28" l="1"/>
  <c r="D14" i="28" l="1"/>
  <c r="D16" i="28" l="1"/>
  <c r="D13" i="28" l="1"/>
  <c r="D12" i="28" l="1"/>
  <c r="D11" i="28" l="1"/>
  <c r="D10" i="28" l="1"/>
  <c r="D9" i="28" l="1"/>
  <c r="D8" i="28" l="1"/>
  <c r="D6" i="28" l="1"/>
  <c r="D7" i="28" l="1"/>
  <c r="D5" i="28" l="1"/>
  <c r="D4" i="28" l="1"/>
  <c r="D3" i="28" l="1"/>
  <c r="D2" i="28" l="1"/>
  <c r="D24" i="28" s="1"/>
</calcChain>
</file>

<file path=xl/sharedStrings.xml><?xml version="1.0" encoding="utf-8"?>
<sst xmlns="http://schemas.openxmlformats.org/spreadsheetml/2006/main" count="95" uniqueCount="49">
  <si>
    <t>Abbrev</t>
  </si>
  <si>
    <t>Club</t>
  </si>
  <si>
    <t>Count</t>
  </si>
  <si>
    <t>Balance</t>
  </si>
  <si>
    <t xml:space="preserve">Total </t>
  </si>
  <si>
    <t>Arsenal</t>
  </si>
  <si>
    <t>Aston_Villa</t>
  </si>
  <si>
    <t>Barnsley</t>
  </si>
  <si>
    <t>Blackburn_Rovers</t>
  </si>
  <si>
    <t>Brighton</t>
  </si>
  <si>
    <t>Burnley</t>
  </si>
  <si>
    <t>Chelsea</t>
  </si>
  <si>
    <t>Crystal_Palace</t>
  </si>
  <si>
    <t>Everton</t>
  </si>
  <si>
    <t>Leeds_United</t>
  </si>
  <si>
    <t>Liverpool</t>
  </si>
  <si>
    <t>Manchester_City</t>
  </si>
  <si>
    <t>Manchester_United</t>
  </si>
  <si>
    <t>Newcastle_United</t>
  </si>
  <si>
    <t>Sheffield_Wednesday</t>
  </si>
  <si>
    <t>Southampton</t>
  </si>
  <si>
    <t>Stoke_City</t>
  </si>
  <si>
    <t>Tottenham_Hotspur</t>
  </si>
  <si>
    <t>West_Ham</t>
  </si>
  <si>
    <t>ARS</t>
  </si>
  <si>
    <t>AST</t>
  </si>
  <si>
    <t>BAR</t>
  </si>
  <si>
    <t>BLA</t>
  </si>
  <si>
    <t>BRI</t>
  </si>
  <si>
    <t>BUR</t>
  </si>
  <si>
    <t>CHE</t>
  </si>
  <si>
    <t>CRY</t>
  </si>
  <si>
    <t>EVE</t>
  </si>
  <si>
    <t>LEE</t>
  </si>
  <si>
    <t>LIV</t>
  </si>
  <si>
    <t>MNC</t>
  </si>
  <si>
    <t>MNU</t>
  </si>
  <si>
    <t>NEW</t>
  </si>
  <si>
    <t>SHW</t>
  </si>
  <si>
    <t>SOU</t>
  </si>
  <si>
    <t>STO</t>
  </si>
  <si>
    <t>TOT</t>
  </si>
  <si>
    <t>WHU</t>
  </si>
  <si>
    <t>Bristol_City</t>
  </si>
  <si>
    <t>Middlesbrough</t>
  </si>
  <si>
    <t>Wolves</t>
  </si>
  <si>
    <t>BRC</t>
  </si>
  <si>
    <t>MID</t>
  </si>
  <si>
    <t>WOL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</si>
</sst>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25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8"/>
      <color indexed="8"/>
      <name val="Tahoma"/>
      <family val="2"/>
    </font>
    <font>
      <sz val="8"/>
      <name val="Calibri"/>
      <family val="2"/>
    </font>
    <font>
      <u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Tahoma"/>
      <family val="2"/>
    </font>
    <font>
      <b/>
      <sz val="20"/>
      <color rgb="FF0F235C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98331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22" fillId="0" borderId="0"/>
    <xf numFmtId="0" fontId="2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19">
    <xf numFmtId="0" fontId="0" fillId="0" borderId="0" xfId="0"/>
    <xf numFmtId="6" fontId="18" fillId="0" borderId="0" xfId="0" applyNumberFormat="1" applyFont="1" applyAlignment="1">
      <alignment horizontal="left"/>
    </xf>
    <xf numFmtId="0" fontId="20" fillId="0" borderId="0" xfId="0" applyFont="1" applyAlignment="1">
      <alignment horizontal="center"/>
    </xf>
    <xf numFmtId="0" fontId="16" fillId="0" borderId="0" xfId="0" applyFont="1"/>
    <xf numFmtId="0" fontId="18" fillId="0" borderId="0" xfId="0" applyFont="1"/>
    <xf numFmtId="14" fontId="0" fillId="0" borderId="0" xfId="0" applyNumberFormat="1" applyAlignment="1">
      <alignment horizontal="left"/>
    </xf>
    <xf numFmtId="0" fontId="23" fillId="0" borderId="0" xfId="0" applyFont="1"/>
    <xf numFmtId="0" fontId="24" fillId="24" borderId="12" xfId="0" applyFont="1" applyFill="1" applyBorder="1" applyAlignment="1">
      <alignment horizontal="center"/>
    </xf>
    <xf numFmtId="0" fontId="24" fillId="24" borderId="13" xfId="0" applyFont="1" applyFill="1" applyBorder="1" applyAlignment="1">
      <alignment horizontal="center"/>
    </xf>
    <xf numFmtId="0" fontId="24" fillId="24" borderId="14" xfId="0" applyFont="1" applyFill="1" applyBorder="1" applyAlignment="1">
      <alignment horizontal="center"/>
    </xf>
    <xf numFmtId="0" fontId="23" fillId="0" borderId="10" xfId="0" applyFont="1" applyBorder="1"/>
    <xf numFmtId="0" fontId="24" fillId="24" borderId="15" xfId="37" applyFont="1" applyFill="1" applyBorder="1" applyAlignment="1">
      <alignment horizontal="center"/>
    </xf>
    <xf numFmtId="0" fontId="24" fillId="24" borderId="0" xfId="0" applyFont="1" applyFill="1" applyAlignment="1">
      <alignment horizontal="center"/>
    </xf>
    <xf numFmtId="6" fontId="24" fillId="24" borderId="10" xfId="0" applyNumberFormat="1" applyFont="1" applyFill="1" applyBorder="1" applyAlignment="1">
      <alignment horizontal="center"/>
    </xf>
    <xf numFmtId="0" fontId="24" fillId="24" borderId="11" xfId="37" applyFont="1" applyFill="1" applyBorder="1" applyAlignment="1">
      <alignment horizontal="center"/>
    </xf>
    <xf numFmtId="6" fontId="24" fillId="24" borderId="16" xfId="0" applyNumberFormat="1" applyFont="1" applyFill="1" applyBorder="1" applyAlignment="1">
      <alignment horizontal="left"/>
    </xf>
    <xf numFmtId="0" fontId="24" fillId="24" borderId="16" xfId="0" applyFont="1" applyFill="1" applyBorder="1"/>
    <xf numFmtId="6" fontId="24" fillId="24" borderId="14" xfId="0" applyNumberFormat="1" applyFont="1" applyFill="1" applyBorder="1" applyAlignment="1">
      <alignment horizontal="center"/>
    </xf>
    <xf numFmtId="6" fontId="23" fillId="0" borderId="0" xfId="0" applyNumberFormat="1" applyFont="1" applyAlignment="1">
      <alignment horizontal="left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rmal 3" xfId="38" xr:uid="{00000000-0005-0000-0000-000026000000}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colors>
    <mruColors>
      <color rgb="FF998331"/>
      <color rgb="FF0F23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prem\ars.xlsx" TargetMode="External"/><Relationship Id="rId1" Type="http://schemas.openxmlformats.org/officeDocument/2006/relationships/externalLinkPath" Target="ars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prem\eve.xlsx" TargetMode="External"/><Relationship Id="rId1" Type="http://schemas.openxmlformats.org/officeDocument/2006/relationships/externalLinkPath" Target="eve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prem\lee.xlsx" TargetMode="External"/><Relationship Id="rId1" Type="http://schemas.openxmlformats.org/officeDocument/2006/relationships/externalLinkPath" Target="lee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prem\liv.xlsx" TargetMode="External"/><Relationship Id="rId1" Type="http://schemas.openxmlformats.org/officeDocument/2006/relationships/externalLinkPath" Target="liv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prem\mnc.xlsx" TargetMode="External"/><Relationship Id="rId1" Type="http://schemas.openxmlformats.org/officeDocument/2006/relationships/externalLinkPath" Target="mnc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prem\mnu.xlsx" TargetMode="External"/><Relationship Id="rId1" Type="http://schemas.openxmlformats.org/officeDocument/2006/relationships/externalLinkPath" Target="mnu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prem\mid.xlsx" TargetMode="External"/><Relationship Id="rId1" Type="http://schemas.openxmlformats.org/officeDocument/2006/relationships/externalLinkPath" Target="mid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prem\new.xlsx" TargetMode="External"/><Relationship Id="rId1" Type="http://schemas.openxmlformats.org/officeDocument/2006/relationships/externalLinkPath" Target="new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prem\shw.xlsx" TargetMode="External"/><Relationship Id="rId1" Type="http://schemas.openxmlformats.org/officeDocument/2006/relationships/externalLinkPath" Target="shw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prem\sou.xlsx" TargetMode="External"/><Relationship Id="rId1" Type="http://schemas.openxmlformats.org/officeDocument/2006/relationships/externalLinkPath" Target="sou.xlsx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prem\sto.xlsx" TargetMode="External"/><Relationship Id="rId1" Type="http://schemas.openxmlformats.org/officeDocument/2006/relationships/externalLinkPath" Target="sto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prem\ast.xlsx" TargetMode="External"/><Relationship Id="rId1" Type="http://schemas.openxmlformats.org/officeDocument/2006/relationships/externalLinkPath" Target="ast.xlsx" TargetMode="External"/></Relationships>
</file>

<file path=xl/externalLinks/_rels/externalLink2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prem\tot.xlsx" TargetMode="External"/><Relationship Id="rId1" Type="http://schemas.openxmlformats.org/officeDocument/2006/relationships/externalLinkPath" Target="tot.xlsx" TargetMode="External"/></Relationships>
</file>

<file path=xl/externalLinks/_rels/externalLink2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prem\whu.xlsx" TargetMode="External"/><Relationship Id="rId1" Type="http://schemas.openxmlformats.org/officeDocument/2006/relationships/externalLinkPath" Target="whu.xlsx" TargetMode="External"/></Relationships>
</file>

<file path=xl/externalLinks/_rels/externalLink2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prem\wol.xlsx" TargetMode="External"/><Relationship Id="rId1" Type="http://schemas.openxmlformats.org/officeDocument/2006/relationships/externalLinkPath" Target="wol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prem\bar.xlsx" TargetMode="External"/><Relationship Id="rId1" Type="http://schemas.openxmlformats.org/officeDocument/2006/relationships/externalLinkPath" Target="bar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prem\bla.xlsx" TargetMode="External"/><Relationship Id="rId1" Type="http://schemas.openxmlformats.org/officeDocument/2006/relationships/externalLinkPath" Target="bla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prem\bri.xlsx" TargetMode="External"/><Relationship Id="rId1" Type="http://schemas.openxmlformats.org/officeDocument/2006/relationships/externalLinkPath" Target="bri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prem\brc.xlsx" TargetMode="External"/><Relationship Id="rId1" Type="http://schemas.openxmlformats.org/officeDocument/2006/relationships/externalLinkPath" Target="brc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prem\bur.xlsx" TargetMode="External"/><Relationship Id="rId1" Type="http://schemas.openxmlformats.org/officeDocument/2006/relationships/externalLinkPath" Target="bur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prem\che.xlsx" TargetMode="External"/><Relationship Id="rId1" Type="http://schemas.openxmlformats.org/officeDocument/2006/relationships/externalLinkPath" Target="che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prem\cry.xlsx" TargetMode="External"/><Relationship Id="rId1" Type="http://schemas.openxmlformats.org/officeDocument/2006/relationships/externalLinkPath" Target="c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19420000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139350000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15840000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121940000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878100000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272850000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50176667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34450000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18725000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368175000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43066667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110350000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101950000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133950000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11680000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43406667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126908333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45275000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45643333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95850000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96573333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129276667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8"/>
  <dimension ref="B3:D27"/>
  <sheetViews>
    <sheetView workbookViewId="0">
      <selection activeCell="C13" sqref="C13"/>
    </sheetView>
  </sheetViews>
  <sheetFormatPr defaultRowHeight="15" x14ac:dyDescent="0.25"/>
  <cols>
    <col min="4" max="4" width="24.28515625" bestFit="1" customWidth="1"/>
    <col min="6" max="6" width="24.28515625" bestFit="1" customWidth="1"/>
  </cols>
  <sheetData>
    <row r="3" spans="2:4" x14ac:dyDescent="0.25">
      <c r="B3" s="3" t="s">
        <v>2</v>
      </c>
      <c r="C3" s="3" t="s">
        <v>0</v>
      </c>
      <c r="D3" s="3" t="s">
        <v>1</v>
      </c>
    </row>
    <row r="4" spans="2:4" x14ac:dyDescent="0.25">
      <c r="B4" s="2">
        <v>1</v>
      </c>
      <c r="C4" s="4" t="s">
        <v>24</v>
      </c>
      <c r="D4" s="5" t="s">
        <v>5</v>
      </c>
    </row>
    <row r="5" spans="2:4" x14ac:dyDescent="0.25">
      <c r="B5" s="2">
        <v>2</v>
      </c>
      <c r="C5" s="4" t="s">
        <v>25</v>
      </c>
      <c r="D5" s="5" t="s">
        <v>6</v>
      </c>
    </row>
    <row r="6" spans="2:4" x14ac:dyDescent="0.25">
      <c r="B6" s="2">
        <v>3</v>
      </c>
      <c r="C6" s="4" t="s">
        <v>26</v>
      </c>
      <c r="D6" s="5" t="s">
        <v>7</v>
      </c>
    </row>
    <row r="7" spans="2:4" x14ac:dyDescent="0.25">
      <c r="B7" s="2">
        <v>4</v>
      </c>
      <c r="C7" s="4" t="s">
        <v>27</v>
      </c>
      <c r="D7" s="5" t="s">
        <v>8</v>
      </c>
    </row>
    <row r="8" spans="2:4" x14ac:dyDescent="0.25">
      <c r="B8" s="2">
        <v>5</v>
      </c>
      <c r="C8" s="4" t="s">
        <v>28</v>
      </c>
      <c r="D8" s="5" t="s">
        <v>9</v>
      </c>
    </row>
    <row r="9" spans="2:4" x14ac:dyDescent="0.25">
      <c r="B9" s="2">
        <v>6</v>
      </c>
      <c r="C9" s="4" t="s">
        <v>46</v>
      </c>
      <c r="D9" s="5" t="s">
        <v>43</v>
      </c>
    </row>
    <row r="10" spans="2:4" x14ac:dyDescent="0.25">
      <c r="B10" s="2">
        <v>7</v>
      </c>
      <c r="C10" s="4" t="s">
        <v>29</v>
      </c>
      <c r="D10" s="5" t="s">
        <v>10</v>
      </c>
    </row>
    <row r="11" spans="2:4" x14ac:dyDescent="0.25">
      <c r="B11" s="2">
        <v>8</v>
      </c>
      <c r="C11" s="4" t="s">
        <v>30</v>
      </c>
      <c r="D11" s="5" t="s">
        <v>11</v>
      </c>
    </row>
    <row r="12" spans="2:4" x14ac:dyDescent="0.25">
      <c r="B12" s="2">
        <v>9</v>
      </c>
      <c r="C12" s="4" t="s">
        <v>31</v>
      </c>
      <c r="D12" s="5" t="s">
        <v>12</v>
      </c>
    </row>
    <row r="13" spans="2:4" x14ac:dyDescent="0.25">
      <c r="B13" s="2">
        <v>10</v>
      </c>
      <c r="C13" s="4" t="s">
        <v>32</v>
      </c>
      <c r="D13" s="5" t="s">
        <v>13</v>
      </c>
    </row>
    <row r="14" spans="2:4" x14ac:dyDescent="0.25">
      <c r="B14" s="2">
        <v>11</v>
      </c>
      <c r="C14" s="4" t="s">
        <v>33</v>
      </c>
      <c r="D14" s="5" t="s">
        <v>14</v>
      </c>
    </row>
    <row r="15" spans="2:4" x14ac:dyDescent="0.25">
      <c r="B15" s="2">
        <v>12</v>
      </c>
      <c r="C15" s="4" t="s">
        <v>34</v>
      </c>
      <c r="D15" s="5" t="s">
        <v>15</v>
      </c>
    </row>
    <row r="16" spans="2:4" x14ac:dyDescent="0.25">
      <c r="B16" s="2">
        <v>13</v>
      </c>
      <c r="C16" s="4" t="s">
        <v>35</v>
      </c>
      <c r="D16" s="5" t="s">
        <v>16</v>
      </c>
    </row>
    <row r="17" spans="2:4" x14ac:dyDescent="0.25">
      <c r="B17" s="2">
        <v>14</v>
      </c>
      <c r="C17" s="4" t="s">
        <v>36</v>
      </c>
      <c r="D17" s="5" t="s">
        <v>17</v>
      </c>
    </row>
    <row r="18" spans="2:4" x14ac:dyDescent="0.25">
      <c r="B18" s="2">
        <v>15</v>
      </c>
      <c r="C18" s="4" t="s">
        <v>47</v>
      </c>
      <c r="D18" s="5" t="s">
        <v>44</v>
      </c>
    </row>
    <row r="19" spans="2:4" x14ac:dyDescent="0.25">
      <c r="B19" s="2">
        <v>16</v>
      </c>
      <c r="C19" s="4" t="s">
        <v>37</v>
      </c>
      <c r="D19" s="5" t="s">
        <v>18</v>
      </c>
    </row>
    <row r="20" spans="2:4" x14ac:dyDescent="0.25">
      <c r="B20" s="2">
        <v>17</v>
      </c>
      <c r="C20" s="4" t="s">
        <v>38</v>
      </c>
      <c r="D20" s="5" t="s">
        <v>19</v>
      </c>
    </row>
    <row r="21" spans="2:4" x14ac:dyDescent="0.25">
      <c r="B21" s="2">
        <v>18</v>
      </c>
      <c r="C21" s="4" t="s">
        <v>39</v>
      </c>
      <c r="D21" s="5" t="s">
        <v>20</v>
      </c>
    </row>
    <row r="22" spans="2:4" x14ac:dyDescent="0.25">
      <c r="B22" s="2">
        <v>19</v>
      </c>
      <c r="C22" s="4" t="s">
        <v>40</v>
      </c>
      <c r="D22" s="5" t="s">
        <v>21</v>
      </c>
    </row>
    <row r="23" spans="2:4" x14ac:dyDescent="0.25">
      <c r="B23" s="2">
        <v>20</v>
      </c>
      <c r="C23" s="4" t="s">
        <v>41</v>
      </c>
      <c r="D23" s="5" t="s">
        <v>22</v>
      </c>
    </row>
    <row r="24" spans="2:4" x14ac:dyDescent="0.25">
      <c r="B24" s="2">
        <v>21</v>
      </c>
      <c r="C24" s="4" t="s">
        <v>42</v>
      </c>
      <c r="D24" s="5" t="s">
        <v>23</v>
      </c>
    </row>
    <row r="25" spans="2:4" x14ac:dyDescent="0.25">
      <c r="B25" s="2">
        <v>22</v>
      </c>
      <c r="C25" s="4" t="s">
        <v>48</v>
      </c>
      <c r="D25" s="5" t="s">
        <v>45</v>
      </c>
    </row>
    <row r="26" spans="2:4" x14ac:dyDescent="0.25">
      <c r="B26" s="2"/>
      <c r="D26" s="1"/>
    </row>
    <row r="27" spans="2:4" x14ac:dyDescent="0.25">
      <c r="B27" s="2"/>
      <c r="D27" s="1"/>
    </row>
  </sheetData>
  <phoneticPr fontId="1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52"/>
  <sheetViews>
    <sheetView tabSelected="1" topLeftCell="B1" workbookViewId="0">
      <selection activeCell="G10" sqref="G10"/>
    </sheetView>
  </sheetViews>
  <sheetFormatPr defaultColWidth="18.7109375" defaultRowHeight="25.5" x14ac:dyDescent="0.35"/>
  <cols>
    <col min="1" max="1" width="18.7109375" style="6"/>
    <col min="2" max="2" width="44.85546875" style="6" bestFit="1" customWidth="1"/>
    <col min="3" max="3" width="15.7109375" style="6" bestFit="1" customWidth="1"/>
    <col min="4" max="4" width="32.7109375" style="6" bestFit="1" customWidth="1"/>
    <col min="5" max="16384" width="18.7109375" style="6"/>
  </cols>
  <sheetData>
    <row r="1" spans="1:4" ht="26.25" thickBot="1" x14ac:dyDescent="0.4">
      <c r="B1" s="7" t="s">
        <v>1</v>
      </c>
      <c r="C1" s="8" t="s">
        <v>0</v>
      </c>
      <c r="D1" s="9" t="s">
        <v>3</v>
      </c>
    </row>
    <row r="2" spans="1:4" x14ac:dyDescent="0.35">
      <c r="A2" s="10"/>
      <c r="B2" s="11" t="s">
        <v>5</v>
      </c>
      <c r="C2" s="12" t="s">
        <v>24</v>
      </c>
      <c r="D2" s="13">
        <f>[1]INT!$B$2</f>
        <v>19420000</v>
      </c>
    </row>
    <row r="3" spans="1:4" x14ac:dyDescent="0.35">
      <c r="A3" s="10"/>
      <c r="B3" s="14" t="s">
        <v>6</v>
      </c>
      <c r="C3" s="12" t="s">
        <v>25</v>
      </c>
      <c r="D3" s="13">
        <f>[2]INT!$B$2</f>
        <v>110350000</v>
      </c>
    </row>
    <row r="4" spans="1:4" x14ac:dyDescent="0.35">
      <c r="A4" s="10"/>
      <c r="B4" s="14" t="s">
        <v>7</v>
      </c>
      <c r="C4" s="12" t="s">
        <v>26</v>
      </c>
      <c r="D4" s="13">
        <f>[3]INT!$B$2</f>
        <v>43406667</v>
      </c>
    </row>
    <row r="5" spans="1:4" x14ac:dyDescent="0.35">
      <c r="A5" s="10"/>
      <c r="B5" s="14" t="s">
        <v>8</v>
      </c>
      <c r="C5" s="12" t="s">
        <v>27</v>
      </c>
      <c r="D5" s="13">
        <f>[4]INT!$B$2</f>
        <v>126908333</v>
      </c>
    </row>
    <row r="6" spans="1:4" x14ac:dyDescent="0.35">
      <c r="A6" s="10"/>
      <c r="B6" s="14" t="s">
        <v>9</v>
      </c>
      <c r="C6" s="12" t="s">
        <v>28</v>
      </c>
      <c r="D6" s="13">
        <f>[5]INT!$B$2</f>
        <v>45275000</v>
      </c>
    </row>
    <row r="7" spans="1:4" x14ac:dyDescent="0.35">
      <c r="A7" s="10"/>
      <c r="B7" s="14" t="s">
        <v>43</v>
      </c>
      <c r="C7" s="12" t="s">
        <v>46</v>
      </c>
      <c r="D7" s="13">
        <f>[6]INT!$B$2</f>
        <v>45643333</v>
      </c>
    </row>
    <row r="8" spans="1:4" x14ac:dyDescent="0.35">
      <c r="A8" s="10"/>
      <c r="B8" s="14" t="s">
        <v>10</v>
      </c>
      <c r="C8" s="12" t="s">
        <v>29</v>
      </c>
      <c r="D8" s="13">
        <f>[7]INT!$B$2</f>
        <v>95850000</v>
      </c>
    </row>
    <row r="9" spans="1:4" x14ac:dyDescent="0.35">
      <c r="A9" s="10"/>
      <c r="B9" s="14" t="s">
        <v>11</v>
      </c>
      <c r="C9" s="12" t="s">
        <v>30</v>
      </c>
      <c r="D9" s="13">
        <f>[8]INT!$B$2</f>
        <v>96573333</v>
      </c>
    </row>
    <row r="10" spans="1:4" x14ac:dyDescent="0.35">
      <c r="A10" s="10"/>
      <c r="B10" s="14" t="s">
        <v>12</v>
      </c>
      <c r="C10" s="12" t="s">
        <v>31</v>
      </c>
      <c r="D10" s="13">
        <f>[9]INT!$B$2</f>
        <v>129276667</v>
      </c>
    </row>
    <row r="11" spans="1:4" x14ac:dyDescent="0.35">
      <c r="A11" s="10"/>
      <c r="B11" s="14" t="s">
        <v>13</v>
      </c>
      <c r="C11" s="12" t="s">
        <v>32</v>
      </c>
      <c r="D11" s="13">
        <f>[10]INT!$B$2</f>
        <v>139350000</v>
      </c>
    </row>
    <row r="12" spans="1:4" x14ac:dyDescent="0.35">
      <c r="A12" s="10"/>
      <c r="B12" s="14" t="s">
        <v>14</v>
      </c>
      <c r="C12" s="12" t="s">
        <v>33</v>
      </c>
      <c r="D12" s="13">
        <f>[11]INT!$B$2</f>
        <v>15840000</v>
      </c>
    </row>
    <row r="13" spans="1:4" x14ac:dyDescent="0.35">
      <c r="A13" s="10"/>
      <c r="B13" s="14" t="s">
        <v>15</v>
      </c>
      <c r="C13" s="12" t="s">
        <v>34</v>
      </c>
      <c r="D13" s="13">
        <f>[12]INT!$B$2</f>
        <v>121940000</v>
      </c>
    </row>
    <row r="14" spans="1:4" x14ac:dyDescent="0.35">
      <c r="A14" s="10"/>
      <c r="B14" s="14" t="s">
        <v>16</v>
      </c>
      <c r="C14" s="12" t="s">
        <v>35</v>
      </c>
      <c r="D14" s="13">
        <f>[13]INT!$B$2</f>
        <v>878100000</v>
      </c>
    </row>
    <row r="15" spans="1:4" x14ac:dyDescent="0.35">
      <c r="A15" s="10"/>
      <c r="B15" s="14" t="s">
        <v>17</v>
      </c>
      <c r="C15" s="12" t="s">
        <v>36</v>
      </c>
      <c r="D15" s="13">
        <f>[14]INT!$B$2</f>
        <v>272850000</v>
      </c>
    </row>
    <row r="16" spans="1:4" x14ac:dyDescent="0.35">
      <c r="A16" s="10"/>
      <c r="B16" s="14" t="s">
        <v>44</v>
      </c>
      <c r="C16" s="12" t="s">
        <v>47</v>
      </c>
      <c r="D16" s="13">
        <f>[15]INT!$B$2</f>
        <v>50176667</v>
      </c>
    </row>
    <row r="17" spans="1:4" x14ac:dyDescent="0.35">
      <c r="A17" s="10"/>
      <c r="B17" s="14" t="s">
        <v>18</v>
      </c>
      <c r="C17" s="12" t="s">
        <v>37</v>
      </c>
      <c r="D17" s="13">
        <f>[16]INT!$B$2</f>
        <v>34450000</v>
      </c>
    </row>
    <row r="18" spans="1:4" x14ac:dyDescent="0.35">
      <c r="A18" s="10"/>
      <c r="B18" s="14" t="s">
        <v>19</v>
      </c>
      <c r="C18" s="12" t="s">
        <v>38</v>
      </c>
      <c r="D18" s="13">
        <f>[17]INT!$B$2</f>
        <v>18725000</v>
      </c>
    </row>
    <row r="19" spans="1:4" x14ac:dyDescent="0.35">
      <c r="A19" s="10"/>
      <c r="B19" s="14" t="s">
        <v>20</v>
      </c>
      <c r="C19" s="12" t="s">
        <v>39</v>
      </c>
      <c r="D19" s="13">
        <f>[18]INT!$B$2</f>
        <v>368175000</v>
      </c>
    </row>
    <row r="20" spans="1:4" x14ac:dyDescent="0.35">
      <c r="A20" s="10"/>
      <c r="B20" s="14" t="s">
        <v>21</v>
      </c>
      <c r="C20" s="12" t="s">
        <v>40</v>
      </c>
      <c r="D20" s="13">
        <f>[19]INT!$B$2</f>
        <v>43066667</v>
      </c>
    </row>
    <row r="21" spans="1:4" x14ac:dyDescent="0.35">
      <c r="A21" s="10"/>
      <c r="B21" s="14" t="s">
        <v>22</v>
      </c>
      <c r="C21" s="12" t="s">
        <v>41</v>
      </c>
      <c r="D21" s="13">
        <f>[20]INT!$B$2</f>
        <v>101950000</v>
      </c>
    </row>
    <row r="22" spans="1:4" x14ac:dyDescent="0.35">
      <c r="B22" s="14" t="s">
        <v>23</v>
      </c>
      <c r="C22" s="12" t="s">
        <v>42</v>
      </c>
      <c r="D22" s="13">
        <f>[21]INT!$B$2</f>
        <v>133950000</v>
      </c>
    </row>
    <row r="23" spans="1:4" ht="26.25" thickBot="1" x14ac:dyDescent="0.4">
      <c r="B23" s="14" t="s">
        <v>45</v>
      </c>
      <c r="C23" s="12" t="s">
        <v>48</v>
      </c>
      <c r="D23" s="13">
        <f>[22]INT!$B$2</f>
        <v>11680000</v>
      </c>
    </row>
    <row r="24" spans="1:4" ht="26.25" thickBot="1" x14ac:dyDescent="0.4">
      <c r="B24" s="15" t="s">
        <v>4</v>
      </c>
      <c r="C24" s="16"/>
      <c r="D24" s="17">
        <f>SUM(D2:D23)</f>
        <v>2902956667</v>
      </c>
    </row>
    <row r="33" spans="3:3" x14ac:dyDescent="0.35">
      <c r="C33" s="18"/>
    </row>
    <row r="34" spans="3:3" x14ac:dyDescent="0.35">
      <c r="C34" s="18"/>
    </row>
    <row r="35" spans="3:3" x14ac:dyDescent="0.35">
      <c r="C35" s="18"/>
    </row>
    <row r="36" spans="3:3" x14ac:dyDescent="0.35">
      <c r="C36" s="18"/>
    </row>
    <row r="37" spans="3:3" x14ac:dyDescent="0.35">
      <c r="C37" s="18"/>
    </row>
    <row r="38" spans="3:3" x14ac:dyDescent="0.35">
      <c r="C38" s="18"/>
    </row>
    <row r="39" spans="3:3" x14ac:dyDescent="0.35">
      <c r="C39" s="18"/>
    </row>
    <row r="40" spans="3:3" x14ac:dyDescent="0.35">
      <c r="C40" s="18"/>
    </row>
    <row r="41" spans="3:3" x14ac:dyDescent="0.35">
      <c r="C41" s="18"/>
    </row>
    <row r="42" spans="3:3" x14ac:dyDescent="0.35">
      <c r="C42" s="18"/>
    </row>
    <row r="43" spans="3:3" x14ac:dyDescent="0.35">
      <c r="C43" s="18"/>
    </row>
    <row r="44" spans="3:3" x14ac:dyDescent="0.35">
      <c r="C44" s="18"/>
    </row>
    <row r="45" spans="3:3" x14ac:dyDescent="0.35">
      <c r="C45" s="18"/>
    </row>
    <row r="46" spans="3:3" x14ac:dyDescent="0.35">
      <c r="C46" s="18"/>
    </row>
    <row r="47" spans="3:3" x14ac:dyDescent="0.35">
      <c r="C47" s="18"/>
    </row>
    <row r="48" spans="3:3" x14ac:dyDescent="0.35">
      <c r="C48" s="18"/>
    </row>
    <row r="49" spans="3:3" x14ac:dyDescent="0.35">
      <c r="C49" s="18"/>
    </row>
    <row r="50" spans="3:3" x14ac:dyDescent="0.35">
      <c r="C50" s="18"/>
    </row>
    <row r="51" spans="3:3" x14ac:dyDescent="0.35">
      <c r="C51" s="18"/>
    </row>
    <row r="52" spans="3:3" x14ac:dyDescent="0.35">
      <c r="C52" s="18"/>
    </row>
  </sheetData>
  <phoneticPr fontId="19" type="noConversion"/>
  <pageMargins left="0.75" right="0.75" top="1" bottom="1" header="0.5" footer="0.5"/>
  <pageSetup paperSize="9" orientation="portrait" r:id="rId1"/>
  <headerFooter alignWithMargins="0"/>
  <webPublishItems count="1">
    <webPublishItem id="22760" divId="prem_finances_22760" sourceType="range" sourceRef="B1:D24" destinationFile="C:\Users\jbank\Desktop\FFO-2Stuff\Finances\prem_finances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NamesLookup</vt:lpstr>
      <vt:lpstr>CurrentBalances</vt:lpstr>
    </vt:vector>
  </TitlesOfParts>
  <Company>Heron Evidence Development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CKnight</dc:creator>
  <cp:keywords>NOT-APPL</cp:keywords>
  <dc:description>NOT-APPL</dc:description>
  <cp:lastModifiedBy>Jon Banks</cp:lastModifiedBy>
  <dcterms:created xsi:type="dcterms:W3CDTF">2013-12-17T12:57:02Z</dcterms:created>
  <dcterms:modified xsi:type="dcterms:W3CDTF">2023-10-26T19:30:46Z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NOT-APPL</vt:lpwstr>
  </property>
  <property fmtid="{D5CDD505-2E9C-101B-9397-08002B2CF9AE}" pid="3" name="Source">
    <vt:lpwstr>External</vt:lpwstr>
  </property>
  <property fmtid="{D5CDD505-2E9C-101B-9397-08002B2CF9AE}" pid="4" name="Footers">
    <vt:lpwstr>External No Footers</vt:lpwstr>
  </property>
  <property fmtid="{D5CDD505-2E9C-101B-9397-08002B2CF9AE}" pid="5" name="DocClassification">
    <vt:lpwstr>CLANOTAPP</vt:lpwstr>
  </property>
</Properties>
</file>